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L12" i="1"/>
  <c r="K12" i="1"/>
  <c r="J12" i="1"/>
  <c r="I12" i="1"/>
  <c r="C12" i="1"/>
  <c r="B12" i="1"/>
  <c r="D11" i="1"/>
  <c r="E11" i="1" s="1"/>
  <c r="F11" i="1" s="1"/>
  <c r="G11" i="1" s="1"/>
  <c r="H11" i="1" s="1"/>
  <c r="D10" i="1"/>
  <c r="E10" i="1" s="1"/>
  <c r="F10" i="1" s="1"/>
  <c r="G10" i="1" s="1"/>
  <c r="H10" i="1" s="1"/>
  <c r="E9" i="1"/>
  <c r="F9" i="1" s="1"/>
  <c r="G9" i="1" s="1"/>
  <c r="H9" i="1" s="1"/>
  <c r="D9" i="1"/>
  <c r="D8" i="1"/>
  <c r="E8" i="1" s="1"/>
  <c r="F8" i="1" s="1"/>
  <c r="G8" i="1" s="1"/>
  <c r="H8" i="1" s="1"/>
  <c r="D7" i="1"/>
  <c r="E7" i="1" s="1"/>
  <c r="F7" i="1" s="1"/>
  <c r="G7" i="1" s="1"/>
  <c r="H7" i="1" s="1"/>
  <c r="D6" i="1"/>
  <c r="E6" i="1" s="1"/>
  <c r="F6" i="1" s="1"/>
  <c r="G6" i="1" s="1"/>
  <c r="H6" i="1" s="1"/>
  <c r="D5" i="1"/>
  <c r="E5" i="1" s="1"/>
  <c r="F5" i="1" s="1"/>
  <c r="G5" i="1" s="1"/>
  <c r="H5" i="1" s="1"/>
  <c r="D4" i="1"/>
  <c r="E4" i="1" s="1"/>
  <c r="F4" i="1" s="1"/>
  <c r="G4" i="1" s="1"/>
  <c r="H4" i="1" s="1"/>
  <c r="E3" i="1"/>
  <c r="F3" i="1" s="1"/>
  <c r="G3" i="1" s="1"/>
  <c r="H3" i="1" s="1"/>
  <c r="D3" i="1"/>
  <c r="D2" i="1"/>
  <c r="D12" i="1" s="1"/>
  <c r="E2" i="1" l="1"/>
  <c r="E12" i="1" l="1"/>
  <c r="F2" i="1"/>
  <c r="G2" i="1" l="1"/>
  <c r="F12" i="1"/>
  <c r="H2" i="1" l="1"/>
  <c r="H12" i="1" s="1"/>
  <c r="G12" i="1"/>
  <c r="N12" i="1" s="1"/>
</calcChain>
</file>

<file path=xl/sharedStrings.xml><?xml version="1.0" encoding="utf-8"?>
<sst xmlns="http://schemas.openxmlformats.org/spreadsheetml/2006/main" count="25" uniqueCount="25">
  <si>
    <t>Datos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</si>
  <si>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</si>
  <si>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</si>
  <si>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</si>
  <si>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</si>
  <si>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</si>
  <si>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</si>
  <si>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</si>
  <si>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</si>
  <si>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</si>
  <si>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</si>
  <si>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</si>
  <si>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</si>
  <si>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</si>
  <si>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Persona</t>
  </si>
  <si>
    <t>Persona-Título</t>
  </si>
  <si>
    <t>Entidad</t>
  </si>
  <si>
    <t>Entidad-Título</t>
  </si>
  <si>
    <t>Congreso</t>
  </si>
  <si>
    <t>Título</t>
  </si>
  <si>
    <t>Materias</t>
  </si>
  <si>
    <t>Geográficos</t>
  </si>
  <si>
    <t>Subencabezamientos</t>
  </si>
  <si>
    <t>Género-Forma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</si>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</sst>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wrapText="1"/>
    </xf>
    <xf numFmtId="3" fontId="5" fillId="4" borderId="1" xfId="2" applyNumberFormat="1" applyFont="1" applyFill="1" applyBorder="1"/>
    <xf numFmtId="3" fontId="5" fillId="0" borderId="1" xfId="3" applyNumberFormat="1" applyFont="1" applyBorder="1"/>
    <xf numFmtId="3" fontId="5" fillId="0" borderId="0" xfId="0" applyNumberFormat="1" applyFont="1"/>
    <xf numFmtId="3" fontId="5" fillId="0" borderId="1" xfId="4" applyNumberFormat="1" applyFont="1" applyBorder="1"/>
    <xf numFmtId="3" fontId="5" fillId="0" borderId="2" xfId="5" applyNumberFormat="1" applyFont="1" applyBorder="1"/>
    <xf numFmtId="3" fontId="5" fillId="0" borderId="3" xfId="5" applyNumberFormat="1" applyFont="1" applyBorder="1"/>
    <xf numFmtId="0" fontId="4" fillId="4" borderId="1" xfId="2" applyFont="1" applyFill="1" applyBorder="1" applyAlignment="1">
      <alignment horizontal="center" wrapText="1"/>
    </xf>
    <xf numFmtId="3" fontId="3" fillId="0" borderId="1" xfId="4" applyNumberFormat="1" applyFont="1" applyBorder="1"/>
  </cellXfs>
  <cellStyles count="6">
    <cellStyle name="Énfasis1" xfId="1" builtinId="29"/>
    <cellStyle name="Normal" xfId="0" builtinId="0"/>
    <cellStyle name="Normal 2" xfId="2"/>
    <cellStyle name="Normal 4" xfId="5"/>
    <cellStyle name="Normal 5 2" xfId="4"/>
    <cellStyle name="Normal 5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sqref="A1:N12"/>
    </sheetView>
  </sheetViews>
  <sheetFormatPr baseColWidth="10" defaultColWidth="9.140625" defaultRowHeight="15" x14ac:dyDescent="0.25"/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2" t="s">
        <v>14</v>
      </c>
      <c r="B2" s="3">
        <v>452329</v>
      </c>
      <c r="C2" s="3">
        <v>453248</v>
      </c>
      <c r="D2" s="4">
        <f>C2+508</f>
        <v>453756</v>
      </c>
      <c r="E2" s="4">
        <f>D2+556</f>
        <v>454312</v>
      </c>
      <c r="F2" s="4">
        <f>E2+440</f>
        <v>454752</v>
      </c>
      <c r="G2" s="4">
        <f>F2+390</f>
        <v>455142</v>
      </c>
      <c r="H2" s="4">
        <f>G2+177</f>
        <v>455319</v>
      </c>
      <c r="I2" s="4"/>
      <c r="J2" s="5"/>
      <c r="K2" s="4"/>
      <c r="L2" s="6"/>
      <c r="M2" s="3"/>
      <c r="N2" s="7"/>
    </row>
    <row r="3" spans="1:14" ht="30" x14ac:dyDescent="0.25">
      <c r="A3" s="2" t="s">
        <v>15</v>
      </c>
      <c r="B3" s="3">
        <v>47171</v>
      </c>
      <c r="C3" s="3">
        <v>47203</v>
      </c>
      <c r="D3" s="4">
        <f>C3+11</f>
        <v>47214</v>
      </c>
      <c r="E3" s="4">
        <f>D3+26</f>
        <v>47240</v>
      </c>
      <c r="F3" s="4">
        <f>E3+5</f>
        <v>47245</v>
      </c>
      <c r="G3" s="4">
        <f>F3+34</f>
        <v>47279</v>
      </c>
      <c r="H3" s="4">
        <f>G3+25</f>
        <v>47304</v>
      </c>
      <c r="I3" s="4"/>
      <c r="J3" s="8"/>
      <c r="K3" s="4"/>
      <c r="L3" s="6"/>
      <c r="M3" s="3"/>
      <c r="N3" s="7"/>
    </row>
    <row r="4" spans="1:14" x14ac:dyDescent="0.25">
      <c r="A4" s="2" t="s">
        <v>16</v>
      </c>
      <c r="B4" s="3">
        <v>66658</v>
      </c>
      <c r="C4" s="3">
        <v>66687</v>
      </c>
      <c r="D4" s="4">
        <f>C4+45</f>
        <v>66732</v>
      </c>
      <c r="E4" s="4">
        <f>D4+57</f>
        <v>66789</v>
      </c>
      <c r="F4" s="4">
        <f>E4+44</f>
        <v>66833</v>
      </c>
      <c r="G4" s="4">
        <f>F4+19</f>
        <v>66852</v>
      </c>
      <c r="H4" s="4">
        <f>G4+13</f>
        <v>66865</v>
      </c>
      <c r="I4" s="4"/>
      <c r="J4" s="8"/>
      <c r="K4" s="4"/>
      <c r="L4" s="6"/>
      <c r="M4" s="3"/>
      <c r="N4" s="7"/>
    </row>
    <row r="5" spans="1:14" ht="30" x14ac:dyDescent="0.25">
      <c r="A5" s="2" t="s">
        <v>17</v>
      </c>
      <c r="B5" s="3">
        <v>1946</v>
      </c>
      <c r="C5" s="3">
        <v>1948</v>
      </c>
      <c r="D5" s="4">
        <f>C5+2</f>
        <v>1950</v>
      </c>
      <c r="E5" s="4">
        <f>D5+2</f>
        <v>1952</v>
      </c>
      <c r="F5" s="4">
        <f>E5+2</f>
        <v>1954</v>
      </c>
      <c r="G5" s="4">
        <f>F5+2</f>
        <v>1956</v>
      </c>
      <c r="H5" s="4">
        <f>G5+2</f>
        <v>1958</v>
      </c>
      <c r="I5" s="4"/>
      <c r="J5" s="8"/>
      <c r="K5" s="4"/>
      <c r="L5" s="6"/>
      <c r="M5" s="3"/>
      <c r="N5" s="7"/>
    </row>
    <row r="6" spans="1:14" ht="30" x14ac:dyDescent="0.25">
      <c r="A6" s="2" t="s">
        <v>18</v>
      </c>
      <c r="B6" s="3">
        <v>6137</v>
      </c>
      <c r="C6" s="3">
        <v>6143</v>
      </c>
      <c r="D6" s="4">
        <f>C6+6</f>
        <v>6149</v>
      </c>
      <c r="E6" s="4">
        <f>D6+4</f>
        <v>6153</v>
      </c>
      <c r="F6" s="4">
        <f>E6+7</f>
        <v>6160</v>
      </c>
      <c r="G6" s="4">
        <f>F6+4</f>
        <v>6164</v>
      </c>
      <c r="H6" s="4">
        <f>G6+4</f>
        <v>6168</v>
      </c>
      <c r="I6" s="4"/>
      <c r="J6" s="8"/>
      <c r="K6" s="4"/>
      <c r="L6" s="6"/>
      <c r="M6" s="3"/>
      <c r="N6" s="7"/>
    </row>
    <row r="7" spans="1:14" x14ac:dyDescent="0.25">
      <c r="A7" s="2" t="s">
        <v>19</v>
      </c>
      <c r="B7" s="3">
        <v>79218</v>
      </c>
      <c r="C7" s="3">
        <v>79393</v>
      </c>
      <c r="D7" s="4">
        <f>C7+53</f>
        <v>79446</v>
      </c>
      <c r="E7" s="4">
        <f>D7+84</f>
        <v>79530</v>
      </c>
      <c r="F7" s="4">
        <f>E7+37</f>
        <v>79567</v>
      </c>
      <c r="G7" s="4">
        <f>F7+31</f>
        <v>79598</v>
      </c>
      <c r="H7" s="4">
        <f>G7+33</f>
        <v>79631</v>
      </c>
      <c r="I7" s="4"/>
      <c r="J7" s="8"/>
      <c r="K7" s="4"/>
      <c r="L7" s="6"/>
      <c r="M7" s="3"/>
      <c r="N7" s="7"/>
    </row>
    <row r="8" spans="1:14" x14ac:dyDescent="0.25">
      <c r="A8" s="2" t="s">
        <v>20</v>
      </c>
      <c r="B8" s="3">
        <v>27639</v>
      </c>
      <c r="C8" s="3">
        <v>27753</v>
      </c>
      <c r="D8" s="4">
        <f>C8+128</f>
        <v>27881</v>
      </c>
      <c r="E8" s="4">
        <f>D8+129</f>
        <v>28010</v>
      </c>
      <c r="F8" s="4">
        <f>E8+135</f>
        <v>28145</v>
      </c>
      <c r="G8" s="4">
        <f>F8+127</f>
        <v>28272</v>
      </c>
      <c r="H8" s="4">
        <f>G8+96</f>
        <v>28368</v>
      </c>
      <c r="I8" s="4"/>
      <c r="J8" s="8"/>
      <c r="K8" s="4"/>
      <c r="L8" s="6"/>
      <c r="M8" s="3"/>
      <c r="N8" s="7"/>
    </row>
    <row r="9" spans="1:14" ht="30" x14ac:dyDescent="0.25">
      <c r="A9" s="2" t="s">
        <v>21</v>
      </c>
      <c r="B9" s="3">
        <v>17197</v>
      </c>
      <c r="C9" s="3">
        <v>17217</v>
      </c>
      <c r="D9" s="4">
        <f>C9+66</f>
        <v>17283</v>
      </c>
      <c r="E9" s="4">
        <f>D9+74</f>
        <v>17357</v>
      </c>
      <c r="F9" s="4">
        <f>E9+48</f>
        <v>17405</v>
      </c>
      <c r="G9" s="4">
        <f>F9+105</f>
        <v>17510</v>
      </c>
      <c r="H9" s="4">
        <f>G9+63</f>
        <v>17573</v>
      </c>
      <c r="I9" s="4"/>
      <c r="J9" s="8"/>
      <c r="K9" s="4"/>
      <c r="L9" s="6"/>
      <c r="M9" s="3"/>
      <c r="N9" s="7"/>
    </row>
    <row r="10" spans="1:14" ht="45" x14ac:dyDescent="0.25">
      <c r="A10" s="2" t="s">
        <v>22</v>
      </c>
      <c r="B10" s="3">
        <v>870</v>
      </c>
      <c r="C10" s="3">
        <v>874</v>
      </c>
      <c r="D10" s="4">
        <f>C10+5</f>
        <v>879</v>
      </c>
      <c r="E10" s="4">
        <f>D10+4</f>
        <v>883</v>
      </c>
      <c r="F10" s="4">
        <f>E10+4</f>
        <v>887</v>
      </c>
      <c r="G10" s="4">
        <f>F10+4</f>
        <v>891</v>
      </c>
      <c r="H10" s="4">
        <f>G10+4</f>
        <v>895</v>
      </c>
      <c r="I10" s="4"/>
      <c r="J10" s="8"/>
      <c r="K10" s="4"/>
      <c r="L10" s="6"/>
      <c r="M10" s="3"/>
      <c r="N10" s="7"/>
    </row>
    <row r="11" spans="1:14" ht="30" x14ac:dyDescent="0.25">
      <c r="A11" s="2" t="s">
        <v>23</v>
      </c>
      <c r="B11" s="3">
        <v>1239</v>
      </c>
      <c r="C11" s="3">
        <v>1241</v>
      </c>
      <c r="D11" s="4">
        <f>C11+2</f>
        <v>1243</v>
      </c>
      <c r="E11" s="4">
        <f>D11+2</f>
        <v>1245</v>
      </c>
      <c r="F11" s="4">
        <f>E11+2</f>
        <v>1247</v>
      </c>
      <c r="G11" s="4">
        <f>F11+2</f>
        <v>1249</v>
      </c>
      <c r="H11" s="4">
        <f>G11+2</f>
        <v>1251</v>
      </c>
      <c r="I11" s="4"/>
      <c r="J11" s="8"/>
      <c r="K11" s="4"/>
      <c r="L11" s="6"/>
      <c r="M11" s="3"/>
      <c r="N11" s="7"/>
    </row>
    <row r="12" spans="1:14" x14ac:dyDescent="0.25">
      <c r="A12" s="9" t="s">
        <v>24</v>
      </c>
      <c r="B12" s="3">
        <f t="shared" ref="B12:I12" si="0">SUM(B2:B11)</f>
        <v>700404</v>
      </c>
      <c r="C12" s="3">
        <f t="shared" si="0"/>
        <v>701707</v>
      </c>
      <c r="D12" s="3">
        <f t="shared" si="0"/>
        <v>702533</v>
      </c>
      <c r="E12" s="3">
        <f t="shared" si="0"/>
        <v>703471</v>
      </c>
      <c r="F12" s="6">
        <f t="shared" si="0"/>
        <v>704195</v>
      </c>
      <c r="G12" s="6">
        <f t="shared" si="0"/>
        <v>704913</v>
      </c>
      <c r="H12" s="6">
        <f t="shared" si="0"/>
        <v>705332</v>
      </c>
      <c r="I12" s="6">
        <f t="shared" si="0"/>
        <v>0</v>
      </c>
      <c r="J12" s="6">
        <f>SUM(J2:J11)</f>
        <v>0</v>
      </c>
      <c r="K12" s="10">
        <f>SUM(K2:K11)</f>
        <v>0</v>
      </c>
      <c r="L12" s="10">
        <f>SUM(L2:L11)</f>
        <v>0</v>
      </c>
      <c r="M12" s="6">
        <f>SUM(M2:M11)</f>
        <v>0</v>
      </c>
      <c r="N12" s="7">
        <f>SUM(B12:M12)</f>
        <v>4922555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2025-01-13T13:00:17Z</dcterms:modified>
</cp:coreProperties>
</file>